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filterPrivacy="1" defaultThemeVersion="124226"/>
  <xr:revisionPtr revIDLastSave="0" documentId="13_ncr:1_{9B771835-E387-104F-BA62-6EFBDB9368EB}" xr6:coauthVersionLast="47" xr6:coauthVersionMax="47" xr10:uidLastSave="{00000000-0000-0000-0000-000000000000}"/>
  <bookViews>
    <workbookView xWindow="0" yWindow="500" windowWidth="28800" windowHeight="15840" tabRatio="731" xr2:uid="{00000000-000D-0000-FFFF-FFFF00000000}"/>
  </bookViews>
  <sheets>
    <sheet name="Титульный лист" sheetId="8" r:id="rId1"/>
    <sheet name="Предисловие" sheetId="10" r:id="rId2"/>
    <sheet name="Размер оплаты труда" sheetId="9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9" l="1"/>
  <c r="E17" i="9"/>
  <c r="J24" i="9"/>
  <c r="H24" i="9"/>
  <c r="F24" i="9"/>
  <c r="I24" i="9"/>
  <c r="J23" i="9"/>
  <c r="H23" i="9"/>
  <c r="F23" i="9"/>
  <c r="I23" i="9"/>
  <c r="J22" i="9"/>
  <c r="I22" i="9"/>
  <c r="H22" i="9"/>
  <c r="F22" i="9"/>
  <c r="G22" i="9"/>
  <c r="J21" i="9"/>
  <c r="H21" i="9"/>
  <c r="F21" i="9"/>
  <c r="G21" i="9"/>
  <c r="J20" i="9"/>
  <c r="H20" i="9"/>
  <c r="F20" i="9"/>
  <c r="I20" i="9"/>
  <c r="J19" i="9"/>
  <c r="H19" i="9"/>
  <c r="F19" i="9"/>
  <c r="I19" i="9"/>
  <c r="J18" i="9"/>
  <c r="I18" i="9"/>
  <c r="H18" i="9"/>
  <c r="F18" i="9"/>
  <c r="G18" i="9"/>
  <c r="J17" i="9"/>
  <c r="H17" i="9"/>
  <c r="F17" i="9"/>
  <c r="G17" i="9"/>
  <c r="J16" i="9"/>
  <c r="H16" i="9"/>
  <c r="F16" i="9"/>
  <c r="G16" i="9"/>
  <c r="J15" i="9"/>
  <c r="H15" i="9"/>
  <c r="F15" i="9"/>
  <c r="G15" i="9"/>
  <c r="J14" i="9"/>
  <c r="H14" i="9"/>
  <c r="F14" i="9"/>
  <c r="I14" i="9"/>
  <c r="J13" i="9"/>
  <c r="I13" i="9"/>
  <c r="H13" i="9"/>
  <c r="F13" i="9"/>
  <c r="G13" i="9"/>
  <c r="J12" i="9"/>
  <c r="H12" i="9"/>
  <c r="F12" i="9"/>
  <c r="G12" i="9"/>
  <c r="J11" i="9"/>
  <c r="I11" i="9"/>
  <c r="H11" i="9"/>
  <c r="G11" i="9"/>
  <c r="J10" i="9"/>
  <c r="H10" i="9"/>
  <c r="F10" i="9"/>
  <c r="G10" i="9"/>
  <c r="J9" i="9"/>
  <c r="K9" i="9"/>
  <c r="H9" i="9"/>
  <c r="F9" i="9"/>
  <c r="G9" i="9"/>
  <c r="J8" i="9"/>
  <c r="K8" i="9"/>
  <c r="H8" i="9"/>
  <c r="F8" i="9"/>
  <c r="G8" i="9"/>
  <c r="J7" i="9"/>
  <c r="K7" i="9"/>
  <c r="H7" i="9"/>
  <c r="F7" i="9"/>
  <c r="G7" i="9"/>
  <c r="I8" i="9"/>
  <c r="I17" i="9"/>
  <c r="I12" i="9"/>
  <c r="I7" i="9"/>
  <c r="I16" i="9"/>
  <c r="G20" i="9"/>
  <c r="G24" i="9"/>
  <c r="I10" i="9"/>
  <c r="G19" i="9"/>
  <c r="G23" i="9"/>
  <c r="I9" i="9"/>
  <c r="G14" i="9"/>
  <c r="I15" i="9"/>
  <c r="I21" i="9"/>
</calcChain>
</file>

<file path=xl/sharedStrings.xml><?xml version="1.0" encoding="utf-8"?>
<sst xmlns="http://schemas.openxmlformats.org/spreadsheetml/2006/main" count="82" uniqueCount="67">
  <si>
    <t>№ п/п</t>
  </si>
  <si>
    <t>Город Москва</t>
  </si>
  <si>
    <t>net</t>
  </si>
  <si>
    <t>gross</t>
  </si>
  <si>
    <t>Казань</t>
  </si>
  <si>
    <t>Сочи</t>
  </si>
  <si>
    <t>Ростов-на Дону</t>
  </si>
  <si>
    <t>Екатеринбург</t>
  </si>
  <si>
    <t>Новосибирск</t>
  </si>
  <si>
    <t>Санкт-Петербург</t>
  </si>
  <si>
    <t>СТАНДАРТ ОРГАНИЗАЦИИ</t>
  </si>
  <si>
    <t>Издание официальное</t>
  </si>
  <si>
    <t>МРОТ по региону на дату составления расчета с учетом региональный, районных надбавок и коэфициентов</t>
  </si>
  <si>
    <t>МО в пределах ЦКАД</t>
  </si>
  <si>
    <t>gross - заработная плата с учетом  НДФЛ (13%)</t>
  </si>
  <si>
    <t>Соглашение о минимальной заработной плате в Московской области между Правительством Московской области, Союзом "Московское областное объединение организаций профсоюзов" и объединениями работодателей Московской области от 31.10.2019 N 243; ст. 1 Закона от 19.06.2000 № 82-ФЗ</t>
  </si>
  <si>
    <t>Примечание</t>
  </si>
  <si>
    <t xml:space="preserve">gross  </t>
  </si>
  <si>
    <t>Краснодар</t>
  </si>
  <si>
    <t>Волгоград</t>
  </si>
  <si>
    <t>Нижний Новгород</t>
  </si>
  <si>
    <t>ОМСК</t>
  </si>
  <si>
    <t>Оренбург</t>
  </si>
  <si>
    <t>Самара</t>
  </si>
  <si>
    <t>Симферополь</t>
  </si>
  <si>
    <t>Тольяти</t>
  </si>
  <si>
    <t>Уфа</t>
  </si>
  <si>
    <t>net - заработная плата без учета НДФЛ (13%)</t>
  </si>
  <si>
    <t>Субъект РФ</t>
  </si>
  <si>
    <t>Город</t>
  </si>
  <si>
    <t>Москва</t>
  </si>
  <si>
    <t>Москвоская область</t>
  </si>
  <si>
    <t>за пределами ЦКАД</t>
  </si>
  <si>
    <t>Остальные регионы РФ</t>
  </si>
  <si>
    <t>Республика Татарстан</t>
  </si>
  <si>
    <t>Краснодарский край</t>
  </si>
  <si>
    <t>Ростовская область</t>
  </si>
  <si>
    <t>Свердловская область</t>
  </si>
  <si>
    <t>Новосибирская область</t>
  </si>
  <si>
    <t>Волгоградская область</t>
  </si>
  <si>
    <t>Нижегородская область</t>
  </si>
  <si>
    <t>Омская область</t>
  </si>
  <si>
    <t>Оренбургская область</t>
  </si>
  <si>
    <t>Самарская область</t>
  </si>
  <si>
    <t>Республика Крым</t>
  </si>
  <si>
    <t>Республика Башкортостан</t>
  </si>
  <si>
    <t>Московское трехстороннее соглашение на 2022–2024 годы между правительством Москвы, московскими объединениями профсоюзов и московскими объединениями работодателей </t>
  </si>
  <si>
    <t>Соглашение о минимальной заработной плате в Республике Татарстан от 30.12.2020</t>
  </si>
  <si>
    <t>Региональное соглашение о минимальной заработной плате в Краснодарском крае на 2021 – 2023 год (в ред. от 07.12.2020 N 6-2)</t>
  </si>
  <si>
    <t>“Ростовское областное трехстороннее (региональное) соглашение между Правительством Ростовской области, Союзом организаций профсоюзов “Федерация профсоюзов Ростовской области” и Союзом работодателей Ростовской области на 2020 – 2022 годы” (Заключено в г. Ростове 21.11.2019)</t>
  </si>
  <si>
    <t>“Региональное соглашение о минимальной заработной плате в Санкт-Петербурге на 2021 год” (Заключено в г. Санкт-Петербурге 30.04.2021 N 355/21-С)</t>
  </si>
  <si>
    <t>Нет регионального соглашения. Применяется федеральное значение МРОТ</t>
  </si>
  <si>
    <t>“Региональное соглашение о минимальной заработной плате в Омской области” (от 23.12.2020 N 70-РС)</t>
  </si>
  <si>
    <t>Соглашение о минимальной заработной плате между Советом министров Республики Крым, республиканскими объединениями профсоюзов и работодателей в Республике Крым на 2021 – 2023 годы от 30.04.2021</t>
  </si>
  <si>
    <t>"Республиканское соглашение на 2020 – 2022 годы” (Заключено в г. Уфа 09.10.2019)</t>
  </si>
  <si>
    <t>Москва, 2022 год</t>
  </si>
  <si>
    <t>Минимальный размер оплаты труда (МРОТ), установленный законодательсвом РФ               с 01.2022 года                 (справочно)</t>
  </si>
  <si>
    <t>Расчетный (справочно) размер оплаты труда из часовой ставки и 240 часов в месяц (максимальное время привлечения сотрудника у одного работодателя - внутреннее совместительство)</t>
  </si>
  <si>
    <t>Расчетный (справочно) размер оплаты труда из часовой ставки и 180 часов в месяц (максимальное время привлечения сотрудника у одного работодателя)</t>
  </si>
  <si>
    <t xml:space="preserve">Расчет рыночной часовой тарифной ставки </t>
  </si>
  <si>
    <r>
      <t xml:space="preserve">Размер оплаты труда в час, руб.                       Должности: </t>
    </r>
    <r>
      <rPr>
        <sz val="11"/>
        <color theme="1" tint="0.499984740745262"/>
        <rFont val="Tahoma"/>
        <family val="2"/>
        <charset val="204"/>
      </rPr>
      <t xml:space="preserve">уборщик территорий, дворник, уборщик служебных и производственных помещений, оператор поломоечных машин, мойщик окон, уборщик </t>
    </r>
  </si>
  <si>
    <t>РАЗМЕР ОПЛАТЫ ТРУДА</t>
  </si>
  <si>
    <t>Предисловие</t>
  </si>
  <si>
    <t xml:space="preserve">СТО СРО АКФО 2.02-2022 </t>
  </si>
  <si>
    <t>1.      СТАНДАРТ РАЗРАБОТАН: Экспертной группой Комитета по стандартам и образовательной деятельности саморегулируемой организации Ассоциация клининговых и фасилити (техническая эксплуатация) операторов (далее - СРО АКФО).</t>
  </si>
  <si>
    <t>2.      СТАНДАРТ УТВЕРЖДЕН И ВВЕДЕН В ДЕЙСТВИЕ Решением Правления СРО АКФО (ПРОТОКОЛ № 141 П 16-02-2022).</t>
  </si>
  <si>
    <t>3.      СТАНДАРТ носит рекомендателный характер по уровню текущей рыночной заработной платы персонала  при оказании услуг профессиональной уборки (клининговых услуг) и ОБЯЗАТЕЛЬНЫЙ харакер при расчете новых контрактов с даты его утверждения.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</si>
</sst>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₽_-;\-* #,##0.00_₽_-;_-* &quot;-&quot;??_₽_-;_-@_-"/>
    <numFmt numFmtId="165" formatCode="_-* #,##0_₽_-;\-* #,##0_₽_-;_-* &quot;-&quot;??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1E1E1E"/>
      <name val="Roboto"/>
    </font>
    <font>
      <i/>
      <sz val="9"/>
      <color rgb="FF0070C0"/>
      <name val="Tahoma"/>
      <family val="2"/>
      <charset val="204"/>
    </font>
    <font>
      <i/>
      <sz val="11"/>
      <color rgb="FF0070C0"/>
      <name val="Tahoma"/>
      <family val="2"/>
      <charset val="204"/>
    </font>
    <font>
      <i/>
      <sz val="11"/>
      <color rgb="FF0070C0"/>
      <name val="Calibri"/>
      <family val="2"/>
      <charset val="204"/>
      <scheme val="minor"/>
    </font>
    <font>
      <i/>
      <sz val="12"/>
      <color rgb="FF0070C0"/>
      <name val="Calibri"/>
      <family val="2"/>
      <charset val="204"/>
      <scheme val="minor"/>
    </font>
    <font>
      <i/>
      <sz val="12"/>
      <color rgb="FF0070C0"/>
      <name val="Tahoma"/>
      <family val="2"/>
      <charset val="204"/>
    </font>
    <font>
      <b/>
      <sz val="11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sz val="11"/>
      <color theme="1" tint="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65" fontId="3" fillId="0" borderId="0" xfId="1" applyNumberFormat="1" applyFont="1"/>
    <xf numFmtId="0" fontId="3" fillId="2" borderId="2" xfId="0" applyFont="1" applyFill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11" fillId="2" borderId="2" xfId="0" applyNumberFormat="1" applyFont="1" applyFill="1" applyBorder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center" wrapText="1"/>
    </xf>
    <xf numFmtId="165" fontId="12" fillId="3" borderId="2" xfId="1" applyNumberFormat="1" applyFont="1" applyFill="1" applyBorder="1" applyAlignment="1">
      <alignment horizontal="center" vertical="center" wrapText="1"/>
    </xf>
    <xf numFmtId="165" fontId="12" fillId="2" borderId="6" xfId="1" applyNumberFormat="1" applyFont="1" applyFill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2" fontId="15" fillId="2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165" fontId="16" fillId="0" borderId="2" xfId="1" applyNumberFormat="1" applyFont="1" applyBorder="1" applyAlignment="1">
      <alignment horizontal="center" vertical="center" wrapText="1"/>
    </xf>
    <xf numFmtId="165" fontId="16" fillId="2" borderId="2" xfId="1" applyNumberFormat="1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/>
    </xf>
    <xf numFmtId="165" fontId="18" fillId="0" borderId="2" xfId="1" applyNumberFormat="1" applyFont="1" applyBorder="1" applyAlignment="1">
      <alignment horizontal="center" vertical="center" wrapText="1"/>
    </xf>
    <xf numFmtId="164" fontId="18" fillId="0" borderId="2" xfId="1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12" fillId="2" borderId="6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0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1" width="110" customWidth="1"/>
  </cols>
  <sheetData>
    <row r="1" spans="1:1" ht="23" x14ac:dyDescent="0.2">
      <c r="A1" s="7" t="s">
        <v>10</v>
      </c>
    </row>
    <row r="2" spans="1:1" ht="23" x14ac:dyDescent="0.2">
      <c r="A2" s="7"/>
    </row>
    <row r="3" spans="1:1" ht="23" x14ac:dyDescent="0.2">
      <c r="A3" s="7" t="s">
        <v>63</v>
      </c>
    </row>
    <row r="4" spans="1:1" ht="23" x14ac:dyDescent="0.2">
      <c r="A4" s="7"/>
    </row>
    <row r="5" spans="1:1" ht="23" x14ac:dyDescent="0.2">
      <c r="A5" s="7" t="s">
        <v>61</v>
      </c>
    </row>
    <row r="6" spans="1:1" ht="23" x14ac:dyDescent="0.2">
      <c r="A6" s="7"/>
    </row>
    <row r="7" spans="1:1" ht="16" x14ac:dyDescent="0.2">
      <c r="A7" s="9"/>
    </row>
    <row r="8" spans="1:1" ht="23" x14ac:dyDescent="0.2">
      <c r="A8" s="7"/>
    </row>
    <row r="9" spans="1:1" ht="23" x14ac:dyDescent="0.2">
      <c r="A9" s="7"/>
    </row>
    <row r="10" spans="1:1" ht="23" x14ac:dyDescent="0.2">
      <c r="A10" s="7"/>
    </row>
    <row r="11" spans="1:1" ht="23" x14ac:dyDescent="0.2">
      <c r="A11" s="7" t="s">
        <v>11</v>
      </c>
    </row>
    <row r="12" spans="1:1" x14ac:dyDescent="0.2">
      <c r="A12" s="8"/>
    </row>
    <row r="13" spans="1:1" x14ac:dyDescent="0.2">
      <c r="A13" s="8"/>
    </row>
    <row r="14" spans="1:1" x14ac:dyDescent="0.2">
      <c r="A14" s="8"/>
    </row>
    <row r="15" spans="1:1" x14ac:dyDescent="0.2">
      <c r="A15" s="8"/>
    </row>
    <row r="16" spans="1:1" x14ac:dyDescent="0.2">
      <c r="A16" s="8"/>
    </row>
    <row r="17" spans="1:1" x14ac:dyDescent="0.2">
      <c r="A17" s="8"/>
    </row>
    <row r="18" spans="1:1" x14ac:dyDescent="0.2">
      <c r="A18" s="8"/>
    </row>
    <row r="19" spans="1:1" x14ac:dyDescent="0.2">
      <c r="A19" s="8"/>
    </row>
    <row r="20" spans="1:1" x14ac:dyDescent="0.2">
      <c r="A20" s="8"/>
    </row>
    <row r="21" spans="1:1" x14ac:dyDescent="0.2">
      <c r="A21" s="8"/>
    </row>
    <row r="22" spans="1:1" x14ac:dyDescent="0.2">
      <c r="A22" s="8"/>
    </row>
    <row r="23" spans="1:1" x14ac:dyDescent="0.2">
      <c r="A23" s="8"/>
    </row>
    <row r="24" spans="1:1" ht="16" x14ac:dyDescent="0.2">
      <c r="A24" s="9"/>
    </row>
    <row r="25" spans="1:1" ht="16" x14ac:dyDescent="0.2">
      <c r="A25" s="10"/>
    </row>
    <row r="40" spans="1:1" ht="16" x14ac:dyDescent="0.2">
      <c r="A40" s="9" t="s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A7CC8-8F32-42B3-8A00-F5CFEF5823BB}">
  <dimension ref="B3:U11"/>
  <sheetViews>
    <sheetView zoomScale="158" workbookViewId="0">
      <selection activeCell="B3" sqref="B3"/>
    </sheetView>
  </sheetViews>
  <sheetFormatPr baseColWidth="10" defaultColWidth="8.83203125" defaultRowHeight="15" x14ac:dyDescent="0.2"/>
  <cols>
    <col min="1" max="1" width="7" customWidth="1"/>
    <col min="2" max="2" width="134.83203125" customWidth="1"/>
  </cols>
  <sheetData>
    <row r="3" spans="2:21" ht="18" x14ac:dyDescent="0.2">
      <c r="B3" s="45" t="s">
        <v>62</v>
      </c>
    </row>
    <row r="4" spans="2:21" ht="34" x14ac:dyDescent="0.2">
      <c r="B4" s="51" t="s">
        <v>64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2:21" ht="27" customHeight="1" x14ac:dyDescent="0.2">
      <c r="B5" s="49" t="s">
        <v>65</v>
      </c>
    </row>
    <row r="6" spans="2:21" ht="48" customHeight="1" x14ac:dyDescent="0.2">
      <c r="B6" s="49" t="s">
        <v>66</v>
      </c>
    </row>
    <row r="7" spans="2:21" ht="16" x14ac:dyDescent="0.2">
      <c r="B7" s="46"/>
    </row>
    <row r="8" spans="2:21" ht="16" x14ac:dyDescent="0.2">
      <c r="B8" s="46"/>
    </row>
    <row r="9" spans="2:21" ht="16" x14ac:dyDescent="0.2">
      <c r="B9" s="46"/>
    </row>
    <row r="10" spans="2:21" ht="16" x14ac:dyDescent="0.2">
      <c r="B10" s="47"/>
    </row>
    <row r="11" spans="2:21" x14ac:dyDescent="0.2">
      <c r="B11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F9CC6-C245-4C64-92EB-AC719E2A9BF0}">
  <dimension ref="A2:O27"/>
  <sheetViews>
    <sheetView workbookViewId="0"/>
  </sheetViews>
  <sheetFormatPr baseColWidth="10" defaultColWidth="8.83203125" defaultRowHeight="15" x14ac:dyDescent="0.2"/>
  <cols>
    <col min="1" max="1" width="8.83203125" style="17"/>
    <col min="2" max="2" width="18.1640625" style="27" customWidth="1"/>
    <col min="3" max="3" width="23.5" style="17" customWidth="1"/>
    <col min="4" max="4" width="18.1640625" customWidth="1"/>
    <col min="5" max="9" width="16.5" customWidth="1"/>
    <col min="10" max="10" width="21.1640625" customWidth="1"/>
    <col min="11" max="11" width="18.83203125" hidden="1" customWidth="1"/>
    <col min="12" max="12" width="17.5" customWidth="1"/>
    <col min="13" max="13" width="87.5" style="17" customWidth="1"/>
    <col min="14" max="21" width="35.5" customWidth="1"/>
  </cols>
  <sheetData>
    <row r="2" spans="1:15" s="1" customFormat="1" ht="14" x14ac:dyDescent="0.1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1"/>
    </row>
    <row r="3" spans="1:15" s="1" customFormat="1" ht="14" x14ac:dyDescent="0.15">
      <c r="A3" s="18"/>
      <c r="B3" s="22"/>
      <c r="C3" s="18"/>
      <c r="D3" s="31"/>
      <c r="E3" s="31"/>
      <c r="F3" s="31"/>
      <c r="G3" s="31"/>
      <c r="H3" s="31"/>
      <c r="I3" s="31"/>
      <c r="J3" s="31"/>
      <c r="K3" s="31"/>
      <c r="L3" s="31"/>
      <c r="M3" s="11"/>
    </row>
    <row r="4" spans="1:15" s="1" customFormat="1" thickBot="1" x14ac:dyDescent="0.2">
      <c r="A4" s="19"/>
      <c r="B4" s="23"/>
      <c r="C4" s="19"/>
      <c r="J4" s="2"/>
      <c r="K4" s="2"/>
      <c r="L4" s="2"/>
      <c r="M4" s="11"/>
    </row>
    <row r="5" spans="1:15" s="11" customFormat="1" ht="132" customHeight="1" x14ac:dyDescent="0.2">
      <c r="A5" s="63" t="s">
        <v>0</v>
      </c>
      <c r="B5" s="63" t="s">
        <v>28</v>
      </c>
      <c r="C5" s="63" t="s">
        <v>29</v>
      </c>
      <c r="D5" s="64" t="s">
        <v>60</v>
      </c>
      <c r="E5" s="65"/>
      <c r="F5" s="66" t="s">
        <v>57</v>
      </c>
      <c r="G5" s="56"/>
      <c r="H5" s="66" t="s">
        <v>58</v>
      </c>
      <c r="I5" s="56"/>
      <c r="J5" s="67" t="s">
        <v>56</v>
      </c>
      <c r="K5" s="68"/>
      <c r="L5" s="68"/>
      <c r="M5" s="60" t="s">
        <v>16</v>
      </c>
    </row>
    <row r="6" spans="1:15" s="11" customFormat="1" ht="76.25" customHeight="1" thickBot="1" x14ac:dyDescent="0.25">
      <c r="A6" s="53"/>
      <c r="B6" s="53"/>
      <c r="C6" s="53"/>
      <c r="D6" s="4" t="s">
        <v>2</v>
      </c>
      <c r="E6" s="6" t="s">
        <v>3</v>
      </c>
      <c r="F6" s="40" t="s">
        <v>2</v>
      </c>
      <c r="G6" s="41" t="s">
        <v>3</v>
      </c>
      <c r="H6" s="43" t="s">
        <v>2</v>
      </c>
      <c r="I6" s="43" t="s">
        <v>3</v>
      </c>
      <c r="J6" s="33" t="s">
        <v>2</v>
      </c>
      <c r="K6" s="34"/>
      <c r="L6" s="35" t="s">
        <v>17</v>
      </c>
      <c r="M6" s="61"/>
    </row>
    <row r="7" spans="1:15" s="11" customFormat="1" ht="46.75" customHeight="1" x14ac:dyDescent="0.2">
      <c r="A7" s="3">
        <v>1</v>
      </c>
      <c r="B7" s="24" t="s">
        <v>30</v>
      </c>
      <c r="C7" s="5" t="s">
        <v>1</v>
      </c>
      <c r="D7" s="32">
        <v>178.53</v>
      </c>
      <c r="E7" s="32">
        <v>205.21</v>
      </c>
      <c r="F7" s="42">
        <f>240*D7</f>
        <v>42847.199999999997</v>
      </c>
      <c r="G7" s="42">
        <f t="shared" ref="G7:G24" si="0">E7*240</f>
        <v>49250.400000000001</v>
      </c>
      <c r="H7" s="44">
        <f>180*D7</f>
        <v>32135.4</v>
      </c>
      <c r="I7" s="44">
        <f>180*E7</f>
        <v>36937.800000000003</v>
      </c>
      <c r="J7" s="36">
        <f>L7*0.87</f>
        <v>18592.77</v>
      </c>
      <c r="K7" s="37">
        <f>J7</f>
        <v>18592.77</v>
      </c>
      <c r="L7" s="36">
        <v>21371</v>
      </c>
      <c r="M7" s="20" t="s">
        <v>46</v>
      </c>
    </row>
    <row r="8" spans="1:15" s="17" customFormat="1" ht="78.5" customHeight="1" x14ac:dyDescent="0.2">
      <c r="A8" s="5">
        <v>2</v>
      </c>
      <c r="B8" s="52" t="s">
        <v>31</v>
      </c>
      <c r="C8" s="5" t="s">
        <v>13</v>
      </c>
      <c r="D8" s="32">
        <v>169.06</v>
      </c>
      <c r="E8" s="32">
        <v>194.32</v>
      </c>
      <c r="F8" s="42">
        <f>240*D8</f>
        <v>40574.400000000001</v>
      </c>
      <c r="G8" s="42">
        <f t="shared" si="0"/>
        <v>46636.799999999996</v>
      </c>
      <c r="H8" s="44">
        <f>180*D8</f>
        <v>30430.799999999999</v>
      </c>
      <c r="I8" s="44">
        <f>180*E8</f>
        <v>34977.599999999999</v>
      </c>
      <c r="J8" s="36">
        <f t="shared" ref="J8:J24" si="1">L8*0.87</f>
        <v>13485</v>
      </c>
      <c r="K8" s="37">
        <f>J8</f>
        <v>13485</v>
      </c>
      <c r="L8" s="36">
        <v>15500</v>
      </c>
      <c r="M8" s="54" t="s">
        <v>15</v>
      </c>
      <c r="O8" s="30"/>
    </row>
    <row r="9" spans="1:15" s="17" customFormat="1" ht="78.5" customHeight="1" x14ac:dyDescent="0.2">
      <c r="A9" s="5">
        <v>3</v>
      </c>
      <c r="B9" s="53"/>
      <c r="C9" s="5" t="s">
        <v>32</v>
      </c>
      <c r="D9" s="32">
        <v>150.66999999999999</v>
      </c>
      <c r="E9" s="32">
        <v>173.18</v>
      </c>
      <c r="F9" s="42">
        <f>240*D9</f>
        <v>36160.799999999996</v>
      </c>
      <c r="G9" s="42">
        <f t="shared" si="0"/>
        <v>41563.200000000004</v>
      </c>
      <c r="H9" s="44">
        <f>D9*180</f>
        <v>27120.6</v>
      </c>
      <c r="I9" s="44">
        <f>E9*180</f>
        <v>31172.400000000001</v>
      </c>
      <c r="J9" s="36">
        <f t="shared" si="1"/>
        <v>13485</v>
      </c>
      <c r="K9" s="37">
        <f>J9</f>
        <v>13485</v>
      </c>
      <c r="L9" s="36">
        <v>15500</v>
      </c>
      <c r="M9" s="53"/>
      <c r="O9" s="30"/>
    </row>
    <row r="10" spans="1:15" s="17" customFormat="1" ht="58.75" customHeight="1" x14ac:dyDescent="0.2">
      <c r="A10" s="5">
        <v>4</v>
      </c>
      <c r="B10" s="13" t="s">
        <v>34</v>
      </c>
      <c r="C10" s="5" t="s">
        <v>4</v>
      </c>
      <c r="D10" s="32">
        <v>134.22999999999999</v>
      </c>
      <c r="E10" s="32">
        <v>154.29</v>
      </c>
      <c r="F10" s="42">
        <f>240*D10</f>
        <v>32215.199999999997</v>
      </c>
      <c r="G10" s="42">
        <f t="shared" si="0"/>
        <v>37029.599999999999</v>
      </c>
      <c r="H10" s="44">
        <f t="shared" ref="H10:H24" si="2">180*D10</f>
        <v>24161.399999999998</v>
      </c>
      <c r="I10" s="44">
        <f t="shared" ref="I10:I24" si="3">180*E10</f>
        <v>27772.199999999997</v>
      </c>
      <c r="J10" s="38">
        <f t="shared" si="1"/>
        <v>13398</v>
      </c>
      <c r="K10" s="36"/>
      <c r="L10" s="36">
        <v>15400</v>
      </c>
      <c r="M10" s="16" t="s">
        <v>47</v>
      </c>
      <c r="O10" s="11"/>
    </row>
    <row r="11" spans="1:15" s="17" customFormat="1" ht="39" customHeight="1" x14ac:dyDescent="0.2">
      <c r="A11" s="5">
        <v>5</v>
      </c>
      <c r="B11" s="13" t="s">
        <v>35</v>
      </c>
      <c r="C11" s="5" t="s">
        <v>5</v>
      </c>
      <c r="D11" s="32">
        <v>131.05000000000001</v>
      </c>
      <c r="E11" s="32">
        <v>150.63</v>
      </c>
      <c r="F11" s="42"/>
      <c r="G11" s="42">
        <f t="shared" si="0"/>
        <v>36151.199999999997</v>
      </c>
      <c r="H11" s="44">
        <f t="shared" si="2"/>
        <v>23589.000000000004</v>
      </c>
      <c r="I11" s="44">
        <f t="shared" si="3"/>
        <v>27113.399999999998</v>
      </c>
      <c r="J11" s="38">
        <f>L11*0.87</f>
        <v>12084.3</v>
      </c>
      <c r="K11" s="36"/>
      <c r="L11" s="36">
        <v>13890</v>
      </c>
      <c r="M11" s="16" t="s">
        <v>48</v>
      </c>
      <c r="O11" s="11"/>
    </row>
    <row r="12" spans="1:15" s="17" customFormat="1" ht="74" customHeight="1" x14ac:dyDescent="0.2">
      <c r="A12" s="5">
        <v>6</v>
      </c>
      <c r="B12" s="13" t="s">
        <v>36</v>
      </c>
      <c r="C12" s="5" t="s">
        <v>6</v>
      </c>
      <c r="D12" s="32">
        <v>125.17</v>
      </c>
      <c r="E12" s="32">
        <v>143.87</v>
      </c>
      <c r="F12" s="42">
        <f t="shared" ref="F12:F24" si="4">240*D12</f>
        <v>30040.799999999999</v>
      </c>
      <c r="G12" s="42">
        <f t="shared" si="0"/>
        <v>34528.800000000003</v>
      </c>
      <c r="H12" s="44">
        <f t="shared" si="2"/>
        <v>22530.6</v>
      </c>
      <c r="I12" s="44">
        <f t="shared" si="3"/>
        <v>25896.600000000002</v>
      </c>
      <c r="J12" s="38">
        <f>L12*0.87</f>
        <v>13354.848</v>
      </c>
      <c r="K12" s="36"/>
      <c r="L12" s="36">
        <v>15350.4</v>
      </c>
      <c r="M12" s="16" t="s">
        <v>49</v>
      </c>
      <c r="O12" s="11"/>
    </row>
    <row r="13" spans="1:15" s="17" customFormat="1" ht="27" customHeight="1" x14ac:dyDescent="0.2">
      <c r="A13" s="5">
        <v>7</v>
      </c>
      <c r="B13" s="13" t="s">
        <v>37</v>
      </c>
      <c r="C13" s="5" t="s">
        <v>7</v>
      </c>
      <c r="D13" s="32">
        <v>126.31</v>
      </c>
      <c r="E13" s="32">
        <v>145.18</v>
      </c>
      <c r="F13" s="42">
        <f t="shared" si="4"/>
        <v>30314.400000000001</v>
      </c>
      <c r="G13" s="42">
        <f t="shared" si="0"/>
        <v>34843.200000000004</v>
      </c>
      <c r="H13" s="44">
        <f t="shared" si="2"/>
        <v>22735.8</v>
      </c>
      <c r="I13" s="44">
        <f t="shared" si="3"/>
        <v>26132.400000000001</v>
      </c>
      <c r="J13" s="38">
        <f>L13*0.87</f>
        <v>12084.3</v>
      </c>
      <c r="K13" s="36"/>
      <c r="L13" s="36">
        <v>13890</v>
      </c>
      <c r="M13" s="28" t="s">
        <v>51</v>
      </c>
      <c r="O13" s="11"/>
    </row>
    <row r="14" spans="1:15" s="17" customFormat="1" ht="34.75" customHeight="1" x14ac:dyDescent="0.2">
      <c r="A14" s="5">
        <v>8</v>
      </c>
      <c r="B14" s="13" t="s">
        <v>38</v>
      </c>
      <c r="C14" s="5" t="s">
        <v>8</v>
      </c>
      <c r="D14" s="32">
        <v>127.5</v>
      </c>
      <c r="E14" s="32">
        <v>146.55000000000001</v>
      </c>
      <c r="F14" s="42">
        <f t="shared" si="4"/>
        <v>30600</v>
      </c>
      <c r="G14" s="42">
        <f t="shared" si="0"/>
        <v>35172</v>
      </c>
      <c r="H14" s="44">
        <f t="shared" si="2"/>
        <v>22950</v>
      </c>
      <c r="I14" s="44">
        <f t="shared" si="3"/>
        <v>26379.000000000004</v>
      </c>
      <c r="J14" s="38">
        <f>L14*0.87</f>
        <v>12084.3</v>
      </c>
      <c r="K14" s="36"/>
      <c r="L14" s="36">
        <v>13890</v>
      </c>
      <c r="M14" s="28" t="s">
        <v>51</v>
      </c>
      <c r="O14" s="11"/>
    </row>
    <row r="15" spans="1:15" s="17" customFormat="1" ht="36" customHeight="1" x14ac:dyDescent="0.2">
      <c r="A15" s="5">
        <v>9</v>
      </c>
      <c r="B15" s="13" t="s">
        <v>9</v>
      </c>
      <c r="C15" s="5" t="s">
        <v>9</v>
      </c>
      <c r="D15" s="32">
        <v>150</v>
      </c>
      <c r="E15" s="32">
        <v>172.4</v>
      </c>
      <c r="F15" s="42">
        <f t="shared" si="4"/>
        <v>36000</v>
      </c>
      <c r="G15" s="42">
        <f t="shared" si="0"/>
        <v>41376</v>
      </c>
      <c r="H15" s="44">
        <f t="shared" si="2"/>
        <v>27000</v>
      </c>
      <c r="I15" s="44">
        <f t="shared" si="3"/>
        <v>31032</v>
      </c>
      <c r="J15" s="38">
        <f t="shared" si="1"/>
        <v>18705</v>
      </c>
      <c r="K15" s="36"/>
      <c r="L15" s="36">
        <v>21500</v>
      </c>
      <c r="M15" s="16" t="s">
        <v>50</v>
      </c>
      <c r="O15" s="11"/>
    </row>
    <row r="16" spans="1:15" s="17" customFormat="1" ht="45.5" customHeight="1" x14ac:dyDescent="0.2">
      <c r="A16" s="5">
        <v>10</v>
      </c>
      <c r="B16" s="13" t="s">
        <v>39</v>
      </c>
      <c r="C16" s="5" t="s">
        <v>19</v>
      </c>
      <c r="D16" s="32">
        <v>100</v>
      </c>
      <c r="E16" s="32">
        <v>114.95</v>
      </c>
      <c r="F16" s="42">
        <f t="shared" si="4"/>
        <v>24000</v>
      </c>
      <c r="G16" s="42">
        <f t="shared" si="0"/>
        <v>27588</v>
      </c>
      <c r="H16" s="44">
        <f t="shared" si="2"/>
        <v>18000</v>
      </c>
      <c r="I16" s="44">
        <f t="shared" si="3"/>
        <v>20691</v>
      </c>
      <c r="J16" s="38">
        <f t="shared" si="1"/>
        <v>12084.3</v>
      </c>
      <c r="K16" s="36"/>
      <c r="L16" s="36">
        <v>13890</v>
      </c>
      <c r="M16" s="28" t="s">
        <v>51</v>
      </c>
      <c r="O16" s="11"/>
    </row>
    <row r="17" spans="1:15" s="17" customFormat="1" ht="36" customHeight="1" x14ac:dyDescent="0.2">
      <c r="A17" s="5">
        <v>11</v>
      </c>
      <c r="B17" s="13" t="s">
        <v>40</v>
      </c>
      <c r="C17" s="5" t="s">
        <v>20</v>
      </c>
      <c r="D17" s="32">
        <v>116</v>
      </c>
      <c r="E17" s="32">
        <f t="shared" ref="E17" si="5">D17/0.87</f>
        <v>133.33333333333334</v>
      </c>
      <c r="F17" s="42">
        <f t="shared" si="4"/>
        <v>27840</v>
      </c>
      <c r="G17" s="42">
        <f t="shared" si="0"/>
        <v>32000.000000000004</v>
      </c>
      <c r="H17" s="44">
        <f t="shared" si="2"/>
        <v>20880</v>
      </c>
      <c r="I17" s="44">
        <f t="shared" si="3"/>
        <v>24000</v>
      </c>
      <c r="J17" s="38">
        <f t="shared" si="1"/>
        <v>12084.3</v>
      </c>
      <c r="K17" s="36"/>
      <c r="L17" s="36">
        <v>13890</v>
      </c>
      <c r="M17" s="16" t="s">
        <v>51</v>
      </c>
      <c r="O17" s="11"/>
    </row>
    <row r="18" spans="1:15" s="17" customFormat="1" ht="36" customHeight="1" x14ac:dyDescent="0.2">
      <c r="A18" s="5">
        <v>12</v>
      </c>
      <c r="B18" s="13" t="s">
        <v>35</v>
      </c>
      <c r="C18" s="5" t="s">
        <v>18</v>
      </c>
      <c r="D18" s="32">
        <v>122.21</v>
      </c>
      <c r="E18" s="32">
        <v>140.47</v>
      </c>
      <c r="F18" s="42">
        <f t="shared" si="4"/>
        <v>29330.399999999998</v>
      </c>
      <c r="G18" s="42">
        <f t="shared" si="0"/>
        <v>33712.800000000003</v>
      </c>
      <c r="H18" s="44">
        <f t="shared" si="2"/>
        <v>21997.8</v>
      </c>
      <c r="I18" s="44">
        <f t="shared" si="3"/>
        <v>25284.6</v>
      </c>
      <c r="J18" s="38">
        <f t="shared" si="1"/>
        <v>12084.3</v>
      </c>
      <c r="K18" s="36"/>
      <c r="L18" s="36">
        <v>13890</v>
      </c>
      <c r="M18" s="16" t="s">
        <v>48</v>
      </c>
      <c r="O18" s="11"/>
    </row>
    <row r="19" spans="1:15" s="17" customFormat="1" ht="36" customHeight="1" x14ac:dyDescent="0.2">
      <c r="A19" s="5">
        <v>13</v>
      </c>
      <c r="B19" s="25" t="s">
        <v>41</v>
      </c>
      <c r="C19" s="14" t="s">
        <v>21</v>
      </c>
      <c r="D19" s="32">
        <v>100</v>
      </c>
      <c r="E19" s="32">
        <v>114.95</v>
      </c>
      <c r="F19" s="42">
        <f t="shared" si="4"/>
        <v>24000</v>
      </c>
      <c r="G19" s="42">
        <f t="shared" si="0"/>
        <v>27588</v>
      </c>
      <c r="H19" s="44">
        <f t="shared" si="2"/>
        <v>18000</v>
      </c>
      <c r="I19" s="44">
        <f t="shared" si="3"/>
        <v>20691</v>
      </c>
      <c r="J19" s="38">
        <f t="shared" si="1"/>
        <v>11637.99</v>
      </c>
      <c r="K19" s="39"/>
      <c r="L19" s="39">
        <v>13377</v>
      </c>
      <c r="M19" s="29" t="s">
        <v>52</v>
      </c>
      <c r="O19" s="11"/>
    </row>
    <row r="20" spans="1:15" s="17" customFormat="1" ht="36" customHeight="1" x14ac:dyDescent="0.2">
      <c r="A20" s="5">
        <v>14</v>
      </c>
      <c r="B20" s="13" t="s">
        <v>42</v>
      </c>
      <c r="C20" s="5" t="s">
        <v>22</v>
      </c>
      <c r="D20" s="32">
        <v>102</v>
      </c>
      <c r="E20" s="32">
        <f t="shared" ref="E20" si="6">D20/0.87</f>
        <v>117.24137931034483</v>
      </c>
      <c r="F20" s="42">
        <f t="shared" si="4"/>
        <v>24480</v>
      </c>
      <c r="G20" s="42">
        <f t="shared" si="0"/>
        <v>28137.931034482757</v>
      </c>
      <c r="H20" s="44">
        <f t="shared" si="2"/>
        <v>18360</v>
      </c>
      <c r="I20" s="44">
        <f t="shared" si="3"/>
        <v>21103.448275862069</v>
      </c>
      <c r="J20" s="38">
        <f t="shared" si="1"/>
        <v>12084.3</v>
      </c>
      <c r="K20" s="36"/>
      <c r="L20" s="36">
        <v>13890</v>
      </c>
      <c r="M20" s="16" t="s">
        <v>51</v>
      </c>
      <c r="O20" s="11"/>
    </row>
    <row r="21" spans="1:15" s="17" customFormat="1" ht="36" customHeight="1" x14ac:dyDescent="0.2">
      <c r="A21" s="5">
        <v>15</v>
      </c>
      <c r="B21" s="13" t="s">
        <v>43</v>
      </c>
      <c r="C21" s="5" t="s">
        <v>23</v>
      </c>
      <c r="D21" s="32">
        <v>107.35</v>
      </c>
      <c r="E21" s="32">
        <v>123.39080459770115</v>
      </c>
      <c r="F21" s="42">
        <f t="shared" si="4"/>
        <v>25764</v>
      </c>
      <c r="G21" s="42">
        <f t="shared" si="0"/>
        <v>29613.793103448275</v>
      </c>
      <c r="H21" s="44">
        <f t="shared" si="2"/>
        <v>19323</v>
      </c>
      <c r="I21" s="44">
        <f t="shared" si="3"/>
        <v>22210.344827586207</v>
      </c>
      <c r="J21" s="38">
        <f t="shared" si="1"/>
        <v>12084.3</v>
      </c>
      <c r="K21" s="36"/>
      <c r="L21" s="36">
        <v>13890</v>
      </c>
      <c r="M21" s="16" t="s">
        <v>51</v>
      </c>
      <c r="O21" s="11"/>
    </row>
    <row r="22" spans="1:15" s="17" customFormat="1" ht="77.5" customHeight="1" x14ac:dyDescent="0.2">
      <c r="A22" s="5">
        <v>16</v>
      </c>
      <c r="B22" s="13" t="s">
        <v>44</v>
      </c>
      <c r="C22" s="5" t="s">
        <v>24</v>
      </c>
      <c r="D22" s="32">
        <v>130.15</v>
      </c>
      <c r="E22" s="32">
        <v>149.59770114942529</v>
      </c>
      <c r="F22" s="42">
        <f t="shared" si="4"/>
        <v>31236</v>
      </c>
      <c r="G22" s="42">
        <f t="shared" si="0"/>
        <v>35903.448275862072</v>
      </c>
      <c r="H22" s="44">
        <f t="shared" si="2"/>
        <v>23427</v>
      </c>
      <c r="I22" s="44">
        <f t="shared" si="3"/>
        <v>26927.586206896551</v>
      </c>
      <c r="J22" s="38">
        <f t="shared" si="1"/>
        <v>12084.3</v>
      </c>
      <c r="K22" s="36"/>
      <c r="L22" s="36">
        <v>13890</v>
      </c>
      <c r="M22" s="15" t="s">
        <v>53</v>
      </c>
      <c r="O22" s="11"/>
    </row>
    <row r="23" spans="1:15" s="17" customFormat="1" ht="76.25" customHeight="1" x14ac:dyDescent="0.2">
      <c r="A23" s="5">
        <v>17</v>
      </c>
      <c r="B23" s="13" t="s">
        <v>43</v>
      </c>
      <c r="C23" s="5" t="s">
        <v>25</v>
      </c>
      <c r="D23" s="32">
        <v>115.23</v>
      </c>
      <c r="E23" s="32">
        <v>132.44999999999999</v>
      </c>
      <c r="F23" s="42">
        <f t="shared" si="4"/>
        <v>27655.200000000001</v>
      </c>
      <c r="G23" s="42">
        <f t="shared" si="0"/>
        <v>31787.999999999996</v>
      </c>
      <c r="H23" s="44">
        <f t="shared" si="2"/>
        <v>20741.400000000001</v>
      </c>
      <c r="I23" s="44">
        <f t="shared" si="3"/>
        <v>23840.999999999996</v>
      </c>
      <c r="J23" s="38">
        <f t="shared" si="1"/>
        <v>12084.3</v>
      </c>
      <c r="K23" s="36"/>
      <c r="L23" s="36">
        <v>13890</v>
      </c>
      <c r="M23" s="16" t="s">
        <v>51</v>
      </c>
      <c r="O23" s="11"/>
    </row>
    <row r="24" spans="1:15" s="17" customFormat="1" ht="36" customHeight="1" x14ac:dyDescent="0.2">
      <c r="A24" s="5">
        <v>18</v>
      </c>
      <c r="B24" s="13" t="s">
        <v>45</v>
      </c>
      <c r="C24" s="5" t="s">
        <v>26</v>
      </c>
      <c r="D24" s="32">
        <v>125.39999999999999</v>
      </c>
      <c r="E24" s="32">
        <v>144.13793103448276</v>
      </c>
      <c r="F24" s="42">
        <f t="shared" si="4"/>
        <v>30095.999999999996</v>
      </c>
      <c r="G24" s="42">
        <f t="shared" si="0"/>
        <v>34593.103448275862</v>
      </c>
      <c r="H24" s="44">
        <f t="shared" si="2"/>
        <v>22572</v>
      </c>
      <c r="I24" s="44">
        <f t="shared" si="3"/>
        <v>25944.827586206899</v>
      </c>
      <c r="J24" s="38">
        <f t="shared" si="1"/>
        <v>12084.3</v>
      </c>
      <c r="K24" s="36"/>
      <c r="L24" s="36">
        <v>13890</v>
      </c>
      <c r="M24" s="28" t="s">
        <v>54</v>
      </c>
      <c r="O24" s="11"/>
    </row>
    <row r="25" spans="1:15" s="17" customFormat="1" ht="89" customHeight="1" x14ac:dyDescent="0.2">
      <c r="A25" s="5">
        <v>19</v>
      </c>
      <c r="B25" s="55" t="s">
        <v>33</v>
      </c>
      <c r="C25" s="56"/>
      <c r="D25" s="57" t="s">
        <v>12</v>
      </c>
      <c r="E25" s="58"/>
      <c r="F25" s="58"/>
      <c r="G25" s="58"/>
      <c r="H25" s="58"/>
      <c r="I25" s="59"/>
    </row>
    <row r="26" spans="1:15" x14ac:dyDescent="0.2">
      <c r="A26" s="21"/>
      <c r="B26" s="26"/>
      <c r="C26" s="12" t="s">
        <v>14</v>
      </c>
    </row>
    <row r="27" spans="1:15" x14ac:dyDescent="0.2">
      <c r="C27" s="12" t="s">
        <v>27</v>
      </c>
    </row>
  </sheetData>
  <mergeCells count="13">
    <mergeCell ref="A2:L2"/>
    <mergeCell ref="A5:A6"/>
    <mergeCell ref="B5:B6"/>
    <mergeCell ref="C5:C6"/>
    <mergeCell ref="D5:E5"/>
    <mergeCell ref="F5:G5"/>
    <mergeCell ref="H5:I5"/>
    <mergeCell ref="J5:L5"/>
    <mergeCell ref="B8:B9"/>
    <mergeCell ref="M8:M9"/>
    <mergeCell ref="B25:C25"/>
    <mergeCell ref="D25:I25"/>
    <mergeCell ref="M5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Предисловие</vt:lpstr>
      <vt:lpstr>Размер оплаты труда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2022-02-17T12:06:33Z</dcterms:modified>
</cp:coreProperties>
</file>